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GFPT\GESTIÓN FINANCIERA\FINANCIACIÓN\ADIF AV\EMISIONES_EMTN\17_GREEN BONDS\INFORMES ANUALES\CUADRO RESUMEN\"/>
    </mc:Choice>
  </mc:AlternateContent>
  <xr:revisionPtr revIDLastSave="0" documentId="13_ncr:1_{37449ECE-10D8-4A26-8451-ECADBEDAD3B7}" xr6:coauthVersionLast="47" xr6:coauthVersionMax="47" xr10:uidLastSave="{00000000-0000-0000-0000-000000000000}"/>
  <bookViews>
    <workbookView xWindow="-120" yWindow="-120" windowWidth="29040" windowHeight="15840" xr2:uid="{0474CEE1-EC49-4A57-8EFF-15A56230B6E4}"/>
  </bookViews>
  <sheets>
    <sheet name="Hoja1" sheetId="1" r:id="rId1"/>
  </sheets>
  <definedNames>
    <definedName name="_xlnm.Print_Area" localSheetId="0">Hoja1!$A$1:$H$30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H13" i="1"/>
  <c r="H21" i="1" l="1"/>
  <c r="H22" i="1"/>
  <c r="H23" i="1"/>
  <c r="H24" i="1"/>
  <c r="H25" i="1"/>
  <c r="H20" i="1"/>
  <c r="G27" i="1"/>
  <c r="F29" i="1"/>
  <c r="E29" i="1"/>
  <c r="D29" i="1"/>
  <c r="C27" i="1"/>
  <c r="H8" i="1"/>
  <c r="H9" i="1"/>
  <c r="H10" i="1"/>
  <c r="H11" i="1"/>
  <c r="H7" i="1"/>
  <c r="G15" i="1"/>
  <c r="C15" i="1"/>
  <c r="H27" i="1" l="1"/>
  <c r="C29" i="1"/>
  <c r="G29" i="1"/>
  <c r="H15" i="1"/>
  <c r="H29" i="1" l="1"/>
</calcChain>
</file>

<file path=xl/sharedStrings.xml><?xml version="1.0" encoding="utf-8"?>
<sst xmlns="http://schemas.openxmlformats.org/spreadsheetml/2006/main" count="44" uniqueCount="27">
  <si>
    <t>TOTAL</t>
  </si>
  <si>
    <t>HIGH SPEED LINES</t>
  </si>
  <si>
    <t>ENERGY EFFICIENCY PROJECTS</t>
  </si>
  <si>
    <t>Project Funding with Green Bond Issuances Summary Chart</t>
  </si>
  <si>
    <t>FUNDING WITH GREEN BOND 2017</t>
  </si>
  <si>
    <t>FUNDING WITH GREEN BOND 2018</t>
  </si>
  <si>
    <t>FUNDING WITH GREEN BOND 2019</t>
  </si>
  <si>
    <t>TOTAL FUNDING WITH GREEN BONDS</t>
  </si>
  <si>
    <t>(thousands of euros)</t>
  </si>
  <si>
    <t>TOTAL INVESTMENTS</t>
  </si>
  <si>
    <t>IN ELEGIBLE GREEN PROJECTS</t>
  </si>
  <si>
    <t>ANTEQUERA-GRANADA H.S.L.</t>
  </si>
  <si>
    <t>VALLADOLID-BURGOS-VITORIA H.S.L.</t>
  </si>
  <si>
    <t>MADRID-EXTREMADURA H.S.L.</t>
  </si>
  <si>
    <t>GALICIA (OLMEDO-LUBIAN-ORENSE-SANTIAGO) H.S.L.</t>
  </si>
  <si>
    <t>ATLANTIC AXIS (SANTIAGO - VIGO)</t>
  </si>
  <si>
    <t>Reversible Substations (Alcorcón)</t>
  </si>
  <si>
    <t>Reversible Substations (Guarnizo)</t>
  </si>
  <si>
    <t>Reversible Substations (Olabeaga)</t>
  </si>
  <si>
    <t>Reversible Substations (Getafe)</t>
  </si>
  <si>
    <t>Reversible Substations (Martorell)</t>
  </si>
  <si>
    <t>Reversible Substations (Arenys de Mar)</t>
  </si>
  <si>
    <t>FUNDING WITH GREEN BOND 2020</t>
  </si>
  <si>
    <t>EXECUTED AMOUNT 2016-2020</t>
  </si>
  <si>
    <t>EXECUTED AMOUNT 2017-2020</t>
  </si>
  <si>
    <t>CHAMARTÍN-ATOCHA-TORREJÓN DE VELASCO CONNECTION</t>
  </si>
  <si>
    <t xml:space="preserve">MADRID-LEVANTE H.S.L.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</si>
</sst>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dif Fago No Regula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12" xfId="0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</cellXfs>
  <cellStyles count="3">
    <cellStyle name="Normal" xfId="0" builtinId="0"/>
    <cellStyle name="Normal 10 2 3" xfId="2" xr:uid="{35E30058-61AD-42E4-A015-1183249E2448}"/>
    <cellStyle name="Normal 13" xfId="1" xr:uid="{E41BDCBD-42A5-4959-A654-7E04032AE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1401445</xdr:colOff>
      <xdr:row>0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0CB300-A441-410E-83EE-B0846E5E745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658620" cy="61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AB1-8D25-41BF-BC73-9CF106F535E1}">
  <sheetPr>
    <pageSetUpPr fitToPage="1"/>
  </sheetPr>
  <dimension ref="A1:H31"/>
  <sheetViews>
    <sheetView tabSelected="1" zoomScale="95" zoomScaleNormal="95" workbookViewId="0">
      <selection activeCell="I11" sqref="I11"/>
    </sheetView>
  </sheetViews>
  <sheetFormatPr baseColWidth="10" defaultColWidth="70.28515625" defaultRowHeight="15"/>
  <cols>
    <col min="1" max="1" width="3.85546875" customWidth="1"/>
    <col min="2" max="2" width="64.5703125" bestFit="1" customWidth="1"/>
    <col min="3" max="3" width="20.7109375" customWidth="1"/>
    <col min="4" max="5" width="17.140625" bestFit="1" customWidth="1"/>
    <col min="6" max="7" width="17.42578125" customWidth="1"/>
    <col min="8" max="8" width="19.140625" bestFit="1" customWidth="1"/>
    <col min="9" max="10" width="17.140625" bestFit="1" customWidth="1"/>
    <col min="11" max="11" width="19.140625" bestFit="1" customWidth="1"/>
    <col min="12" max="12" width="25.140625" bestFit="1" customWidth="1"/>
    <col min="13" max="13" width="19.140625" bestFit="1" customWidth="1"/>
    <col min="14" max="46" width="12.7109375" customWidth="1"/>
  </cols>
  <sheetData>
    <row r="1" spans="1:8" ht="75" customHeight="1"/>
    <row r="2" spans="1:8" ht="15.75">
      <c r="B2" s="24" t="s">
        <v>3</v>
      </c>
    </row>
    <row r="3" spans="1:8" ht="15.75" thickBot="1">
      <c r="A3" s="1"/>
    </row>
    <row r="4" spans="1:8" ht="45">
      <c r="B4" s="40" t="s">
        <v>1</v>
      </c>
      <c r="C4" s="4" t="s">
        <v>23</v>
      </c>
      <c r="D4" s="3" t="s">
        <v>4</v>
      </c>
      <c r="E4" s="5" t="s">
        <v>5</v>
      </c>
      <c r="F4" s="5" t="s">
        <v>6</v>
      </c>
      <c r="G4" s="5" t="s">
        <v>22</v>
      </c>
      <c r="H4" s="5" t="s">
        <v>7</v>
      </c>
    </row>
    <row r="5" spans="1:8" ht="15.75" thickBot="1">
      <c r="B5" s="41"/>
      <c r="C5" s="6" t="s">
        <v>8</v>
      </c>
      <c r="D5" s="7" t="s">
        <v>8</v>
      </c>
      <c r="E5" s="8" t="s">
        <v>8</v>
      </c>
      <c r="F5" s="8" t="s">
        <v>8</v>
      </c>
      <c r="G5" s="8" t="s">
        <v>8</v>
      </c>
      <c r="H5" s="8" t="s">
        <v>8</v>
      </c>
    </row>
    <row r="6" spans="1:8" ht="6.95" customHeight="1" thickBot="1">
      <c r="B6" s="10"/>
      <c r="C6" s="11"/>
      <c r="D6" s="11"/>
      <c r="E6" s="9"/>
      <c r="F6" s="9"/>
      <c r="G6" s="9"/>
    </row>
    <row r="7" spans="1:8">
      <c r="B7" s="25" t="s">
        <v>26</v>
      </c>
      <c r="C7" s="26">
        <v>554767.55000000005</v>
      </c>
      <c r="D7" s="27">
        <v>103808.89</v>
      </c>
      <c r="E7" s="27">
        <v>53144.39</v>
      </c>
      <c r="F7" s="27">
        <v>34360.660000000003</v>
      </c>
      <c r="G7" s="27">
        <f>102076.91+6097.96</f>
        <v>108174.87000000001</v>
      </c>
      <c r="H7" s="27">
        <f>SUM(D7:G7)</f>
        <v>299488.81</v>
      </c>
    </row>
    <row r="8" spans="1:8">
      <c r="B8" s="28" t="s">
        <v>11</v>
      </c>
      <c r="C8" s="29">
        <v>255236.16999999998</v>
      </c>
      <c r="D8" s="30">
        <v>61704.95</v>
      </c>
      <c r="E8" s="30">
        <v>42747.46</v>
      </c>
      <c r="F8" s="30">
        <v>14982.05</v>
      </c>
      <c r="G8" s="30">
        <f>40116.7+1804.17</f>
        <v>41920.869999999995</v>
      </c>
      <c r="H8" s="30">
        <f t="shared" ref="H8:H11" si="0">SUM(D8:G8)</f>
        <v>161355.33000000002</v>
      </c>
    </row>
    <row r="9" spans="1:8">
      <c r="B9" s="28" t="s">
        <v>12</v>
      </c>
      <c r="C9" s="29">
        <v>159717.51</v>
      </c>
      <c r="D9" s="30">
        <v>32792.839999999997</v>
      </c>
      <c r="E9" s="30">
        <v>18906.03</v>
      </c>
      <c r="F9" s="30">
        <v>10304.75</v>
      </c>
      <c r="G9" s="30">
        <f>15208.4675207062+862.21</f>
        <v>16070.677520706198</v>
      </c>
      <c r="H9" s="30">
        <f t="shared" si="0"/>
        <v>78074.297520706197</v>
      </c>
    </row>
    <row r="10" spans="1:8">
      <c r="B10" s="28" t="s">
        <v>13</v>
      </c>
      <c r="C10" s="29">
        <v>505306.37</v>
      </c>
      <c r="D10" s="30">
        <v>62765.02</v>
      </c>
      <c r="E10" s="30">
        <v>75374.12</v>
      </c>
      <c r="F10" s="30">
        <v>86056.39</v>
      </c>
      <c r="G10" s="30">
        <f>101975.134936604+3494.86</f>
        <v>105469.99493660399</v>
      </c>
      <c r="H10" s="30">
        <f t="shared" si="0"/>
        <v>329665.52493660396</v>
      </c>
    </row>
    <row r="11" spans="1:8">
      <c r="B11" s="28" t="s">
        <v>14</v>
      </c>
      <c r="C11" s="29">
        <v>1596513.08</v>
      </c>
      <c r="D11" s="30">
        <v>302804.52</v>
      </c>
      <c r="E11" s="30">
        <v>372508.06</v>
      </c>
      <c r="F11" s="30">
        <v>374847.78</v>
      </c>
      <c r="G11" s="43">
        <f>287874+15890.82</f>
        <v>303764.82</v>
      </c>
      <c r="H11" s="30">
        <f t="shared" si="0"/>
        <v>1353925.1800000002</v>
      </c>
    </row>
    <row r="12" spans="1:8">
      <c r="B12" s="28" t="s">
        <v>15</v>
      </c>
      <c r="C12" s="29">
        <v>59220.309999999983</v>
      </c>
      <c r="D12" s="30">
        <v>33987.78</v>
      </c>
      <c r="E12" s="30">
        <v>31234.33</v>
      </c>
      <c r="F12" s="30">
        <v>9046.2099999999991</v>
      </c>
      <c r="G12" s="30">
        <f>9113.21</f>
        <v>9113.2099999999991</v>
      </c>
      <c r="H12" s="30">
        <v>83381.53</v>
      </c>
    </row>
    <row r="13" spans="1:8" ht="15.75" thickBot="1">
      <c r="B13" s="12" t="s">
        <v>25</v>
      </c>
      <c r="C13" s="21">
        <v>97672.22</v>
      </c>
      <c r="D13" s="13">
        <v>0</v>
      </c>
      <c r="E13" s="13">
        <v>0</v>
      </c>
      <c r="F13" s="13">
        <v>66995.320000000007</v>
      </c>
      <c r="G13" s="13">
        <f>12053.13+990.43</f>
        <v>13043.56</v>
      </c>
      <c r="H13" s="13">
        <f>SUM(D13:G13)</f>
        <v>80038.880000000005</v>
      </c>
    </row>
    <row r="14" spans="1:8" ht="6.95" customHeight="1" thickBot="1">
      <c r="B14" s="10"/>
      <c r="C14" s="11"/>
      <c r="D14" s="11"/>
      <c r="E14" s="9"/>
      <c r="F14" s="9"/>
      <c r="G14" s="9"/>
      <c r="H14" s="9"/>
    </row>
    <row r="15" spans="1:8" ht="15.75" thickBot="1">
      <c r="B15" s="14" t="s">
        <v>0</v>
      </c>
      <c r="C15" s="15">
        <f>SUM(C7:C13)</f>
        <v>3228433.2100000004</v>
      </c>
      <c r="D15" s="16">
        <v>597864</v>
      </c>
      <c r="E15" s="16">
        <v>593914.39</v>
      </c>
      <c r="F15" s="16">
        <v>596593.15999999992</v>
      </c>
      <c r="G15" s="16">
        <f>SUM(G7:G13)</f>
        <v>597558.00245731021</v>
      </c>
      <c r="H15" s="16">
        <f>SUM(D15:G15)</f>
        <v>2385929.5524573103</v>
      </c>
    </row>
    <row r="16" spans="1:8" ht="6.95" customHeight="1" thickBot="1">
      <c r="B16" s="10"/>
      <c r="C16" s="11"/>
      <c r="D16" s="11"/>
      <c r="E16" s="9"/>
      <c r="F16" s="9"/>
      <c r="G16" s="9"/>
    </row>
    <row r="17" spans="2:8" ht="45">
      <c r="B17" s="40" t="s">
        <v>2</v>
      </c>
      <c r="C17" s="4" t="s">
        <v>24</v>
      </c>
      <c r="D17" s="22" t="s">
        <v>4</v>
      </c>
      <c r="E17" s="5" t="s">
        <v>5</v>
      </c>
      <c r="F17" s="5" t="s">
        <v>6</v>
      </c>
      <c r="G17" s="5" t="s">
        <v>22</v>
      </c>
      <c r="H17" s="5" t="s">
        <v>7</v>
      </c>
    </row>
    <row r="18" spans="2:8" ht="15.75" thickBot="1">
      <c r="B18" s="41"/>
      <c r="C18" s="6" t="s">
        <v>8</v>
      </c>
      <c r="D18" s="7" t="s">
        <v>8</v>
      </c>
      <c r="E18" s="8" t="s">
        <v>8</v>
      </c>
      <c r="F18" s="8" t="s">
        <v>8</v>
      </c>
      <c r="G18" s="8" t="s">
        <v>8</v>
      </c>
      <c r="H18" s="8" t="s">
        <v>8</v>
      </c>
    </row>
    <row r="19" spans="2:8" ht="6.95" customHeight="1" thickBot="1">
      <c r="B19" s="10"/>
      <c r="C19" s="11"/>
      <c r="D19" s="11"/>
      <c r="E19" s="9"/>
      <c r="F19" s="9"/>
      <c r="G19" s="9"/>
    </row>
    <row r="20" spans="2:8">
      <c r="B20" s="25" t="s">
        <v>16</v>
      </c>
      <c r="C20" s="31">
        <v>705.22215000000006</v>
      </c>
      <c r="D20" s="32">
        <v>0</v>
      </c>
      <c r="E20" s="33">
        <v>339.12</v>
      </c>
      <c r="F20" s="33">
        <v>161.61000000000001</v>
      </c>
      <c r="G20" s="32">
        <v>0</v>
      </c>
      <c r="H20" s="32">
        <f>SUM(D20:G20)</f>
        <v>500.73</v>
      </c>
    </row>
    <row r="21" spans="2:8">
      <c r="B21" s="28" t="s">
        <v>17</v>
      </c>
      <c r="C21" s="35">
        <v>671.22648000000004</v>
      </c>
      <c r="D21" s="36">
        <v>0</v>
      </c>
      <c r="E21" s="37">
        <v>278.82</v>
      </c>
      <c r="F21" s="37">
        <v>203.42</v>
      </c>
      <c r="G21" s="36">
        <v>0</v>
      </c>
      <c r="H21" s="36">
        <f t="shared" ref="H21:H25" si="1">SUM(D21:G21)</f>
        <v>482.24</v>
      </c>
    </row>
    <row r="22" spans="2:8">
      <c r="B22" s="28" t="s">
        <v>18</v>
      </c>
      <c r="C22" s="35">
        <v>714.88670000000002</v>
      </c>
      <c r="D22" s="36">
        <v>0</v>
      </c>
      <c r="E22" s="37">
        <v>122.04</v>
      </c>
      <c r="F22" s="37">
        <v>395.24</v>
      </c>
      <c r="G22" s="36">
        <v>0</v>
      </c>
      <c r="H22" s="36">
        <f t="shared" si="1"/>
        <v>517.28</v>
      </c>
    </row>
    <row r="23" spans="2:8">
      <c r="B23" s="28" t="s">
        <v>19</v>
      </c>
      <c r="C23" s="35">
        <v>748.64778999999999</v>
      </c>
      <c r="D23" s="36">
        <v>0</v>
      </c>
      <c r="E23" s="37">
        <v>330.1</v>
      </c>
      <c r="F23" s="37">
        <v>197.27</v>
      </c>
      <c r="G23" s="36">
        <v>0</v>
      </c>
      <c r="H23" s="36">
        <f t="shared" si="1"/>
        <v>527.37</v>
      </c>
    </row>
    <row r="24" spans="2:8">
      <c r="B24" s="28" t="s">
        <v>20</v>
      </c>
      <c r="C24" s="35">
        <v>631.21592999999996</v>
      </c>
      <c r="D24" s="36">
        <v>0</v>
      </c>
      <c r="E24" s="37">
        <v>118.54</v>
      </c>
      <c r="F24" s="37">
        <v>341.19</v>
      </c>
      <c r="G24" s="36">
        <v>0</v>
      </c>
      <c r="H24" s="36">
        <f t="shared" si="1"/>
        <v>459.73</v>
      </c>
    </row>
    <row r="25" spans="2:8" ht="15.75" thickBot="1">
      <c r="B25" s="12" t="s">
        <v>21</v>
      </c>
      <c r="C25" s="34">
        <v>540.65087000000005</v>
      </c>
      <c r="D25" s="20">
        <v>0</v>
      </c>
      <c r="E25" s="17">
        <v>108.99</v>
      </c>
      <c r="F25" s="20">
        <v>284.10000000000002</v>
      </c>
      <c r="G25" s="20">
        <v>0</v>
      </c>
      <c r="H25" s="20">
        <f t="shared" si="1"/>
        <v>393.09000000000003</v>
      </c>
    </row>
    <row r="26" spans="2:8" ht="6.95" customHeight="1" thickBot="1">
      <c r="B26" s="10"/>
      <c r="C26" s="11"/>
      <c r="D26" s="11"/>
      <c r="E26" s="9"/>
      <c r="F26" s="9"/>
      <c r="G26" s="9"/>
      <c r="H26" s="9"/>
    </row>
    <row r="27" spans="2:8" ht="15.75" thickBot="1">
      <c r="B27" s="14" t="s">
        <v>0</v>
      </c>
      <c r="C27" s="15">
        <f>SUM(C20:C25)</f>
        <v>4011.8499199999997</v>
      </c>
      <c r="D27" s="23">
        <v>0</v>
      </c>
      <c r="E27" s="16">
        <v>1297.6099999999999</v>
      </c>
      <c r="F27" s="16">
        <v>1582.83</v>
      </c>
      <c r="G27" s="16">
        <f>SUM(G20:G25)</f>
        <v>0</v>
      </c>
      <c r="H27" s="16">
        <f>SUM(H20:H25)</f>
        <v>2880.44</v>
      </c>
    </row>
    <row r="28" spans="2:8" ht="6.95" customHeight="1" thickBot="1">
      <c r="B28" s="10"/>
      <c r="C28" s="11"/>
      <c r="D28" s="11"/>
      <c r="E28" s="9"/>
      <c r="F28" s="9"/>
      <c r="G28" s="9"/>
      <c r="H28" s="9"/>
    </row>
    <row r="29" spans="2:8">
      <c r="B29" s="18" t="s">
        <v>9</v>
      </c>
      <c r="C29" s="38">
        <f t="shared" ref="C29:H29" si="2">C15+C27</f>
        <v>3232445.0599200004</v>
      </c>
      <c r="D29" s="38">
        <f t="shared" si="2"/>
        <v>597864</v>
      </c>
      <c r="E29" s="38">
        <f t="shared" si="2"/>
        <v>595212</v>
      </c>
      <c r="F29" s="38">
        <f t="shared" si="2"/>
        <v>598175.98999999987</v>
      </c>
      <c r="G29" s="38">
        <f t="shared" si="2"/>
        <v>597558.00245731021</v>
      </c>
      <c r="H29" s="38">
        <f t="shared" si="2"/>
        <v>2388809.9924573102</v>
      </c>
    </row>
    <row r="30" spans="2:8" ht="15.75" thickBot="1">
      <c r="B30" s="19" t="s">
        <v>10</v>
      </c>
      <c r="C30" s="39"/>
      <c r="D30" s="39"/>
      <c r="E30" s="39"/>
      <c r="F30" s="39"/>
      <c r="G30" s="42"/>
      <c r="H30" s="39"/>
    </row>
    <row r="31" spans="2:8">
      <c r="B31" s="2"/>
    </row>
  </sheetData>
  <mergeCells count="8">
    <mergeCell ref="H29:H30"/>
    <mergeCell ref="F29:F30"/>
    <mergeCell ref="B4:B5"/>
    <mergeCell ref="B17:B18"/>
    <mergeCell ref="C29:C30"/>
    <mergeCell ref="D29:D30"/>
    <mergeCell ref="E29:E30"/>
    <mergeCell ref="G29:G30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200" verticalDpi="1200" r:id="rId1"/>
  <ignoredErrors>
    <ignoredError sqref="H20:H25 H7:H11 H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Hernandez Guerreiro</dc:creator>
  <cp:lastModifiedBy>Oscar Hernandez Guerreiro</cp:lastModifiedBy>
  <cp:lastPrinted>2022-03-15T13:21:27Z</cp:lastPrinted>
  <dcterms:created xsi:type="dcterms:W3CDTF">2020-06-09T09:10:52Z</dcterms:created>
  <dcterms:modified xsi:type="dcterms:W3CDTF">2022-03-15T13:21:44Z</dcterms:modified>
</cp:coreProperties>
</file>